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lga.robles\Desktop\PLANEACION\2021\Página WEB\Desagregación del Presupuesto\"/>
    </mc:Choice>
  </mc:AlternateContent>
  <xr:revisionPtr revIDLastSave="0" documentId="8_{314F74D8-E3B9-4A15-9948-A9B0309401E1}" xr6:coauthVersionLast="45" xr6:coauthVersionMax="45" xr10:uidLastSave="{00000000-0000-0000-0000-000000000000}"/>
  <bookViews>
    <workbookView xWindow="5025" yWindow="2025" windowWidth="18735" windowHeight="10740" xr2:uid="{00000000-000D-0000-FFFF-FFFF00000000}"/>
  </bookViews>
  <sheets>
    <sheet name="Hoja1" sheetId="1" r:id="rId1"/>
    <sheet name="Hoja2" sheetId="2" r:id="rId2"/>
    <sheet name="Hoja3" sheetId="3" r:id="rId3"/>
  </sheets>
  <calcPr calcId="181029"/>
</workbook>
</file>

<file path=xl/calcChain.xml><?xml version="1.0" encoding="utf-8"?>
<calcChain xmlns="http://schemas.openxmlformats.org/spreadsheetml/2006/main">
  <c r="E93" i="1" l="1"/>
  <c r="C94" i="1"/>
  <c r="C93" i="1" s="1"/>
  <c r="E95" i="1"/>
  <c r="C95" i="1"/>
  <c r="C82" i="1"/>
  <c r="E82" i="1"/>
  <c r="D87" i="1"/>
  <c r="D86" i="1" s="1"/>
  <c r="D79" i="1" l="1"/>
  <c r="D78" i="1" s="1"/>
  <c r="D82" i="1"/>
  <c r="D74" i="1"/>
  <c r="D73" i="1" s="1"/>
  <c r="D77" i="1"/>
  <c r="E87" i="1" l="1"/>
  <c r="C87" i="1"/>
  <c r="E86" i="1"/>
  <c r="C86" i="1"/>
  <c r="E79" i="1"/>
  <c r="C79" i="1"/>
  <c r="E78" i="1"/>
  <c r="E77" i="1" s="1"/>
  <c r="C78" i="1"/>
  <c r="C77" i="1" s="1"/>
  <c r="E74" i="1"/>
  <c r="E73" i="1" s="1"/>
  <c r="C74" i="1"/>
  <c r="C73" i="1" s="1"/>
  <c r="C61" i="1"/>
  <c r="C60" i="1" s="1"/>
  <c r="C59" i="1" s="1"/>
  <c r="E49" i="1"/>
  <c r="E48" i="1" s="1"/>
  <c r="E47" i="1" s="1"/>
  <c r="C49" i="1"/>
  <c r="C48" i="1"/>
  <c r="C47" i="1"/>
  <c r="C37" i="1"/>
  <c r="E35" i="1"/>
  <c r="E34" i="1" s="1"/>
  <c r="D35" i="1"/>
  <c r="D34" i="1" s="1"/>
  <c r="C35" i="1"/>
  <c r="C34" i="1" s="1"/>
  <c r="C33" i="1" s="1"/>
  <c r="E31" i="1"/>
  <c r="D31" i="1"/>
  <c r="C31" i="1"/>
  <c r="E25" i="1"/>
  <c r="D25" i="1"/>
  <c r="C25" i="1"/>
  <c r="E17" i="1"/>
  <c r="D17" i="1"/>
  <c r="C17" i="1"/>
  <c r="D8" i="1"/>
  <c r="D7" i="1" s="1"/>
  <c r="D6" i="1" s="1"/>
  <c r="D5" i="1" s="1"/>
  <c r="E8" i="1"/>
  <c r="E7" i="1" s="1"/>
  <c r="C8" i="1"/>
  <c r="C7" i="1" s="1"/>
  <c r="C6" i="1" l="1"/>
  <c r="C5" i="1" s="1"/>
  <c r="E6" i="1"/>
  <c r="E5" i="1" s="1"/>
  <c r="D37" i="1"/>
  <c r="D48" i="1"/>
  <c r="D49" i="1"/>
  <c r="D61" i="1"/>
  <c r="D60" i="1" s="1"/>
  <c r="D90" i="1"/>
  <c r="C92" i="1"/>
  <c r="C91" i="1" s="1"/>
  <c r="C90" i="1" s="1"/>
  <c r="E37" i="1"/>
  <c r="E33" i="1" s="1"/>
  <c r="C89" i="1"/>
  <c r="E61" i="1"/>
  <c r="E60" i="1" s="1"/>
  <c r="D33" i="1"/>
  <c r="E92" i="1"/>
  <c r="E91" i="1" s="1"/>
  <c r="E90" i="1" s="1"/>
  <c r="D47" i="1"/>
  <c r="E59" i="1"/>
  <c r="D59" i="1"/>
  <c r="D89" i="1" s="1"/>
  <c r="E89" i="1" l="1"/>
</calcChain>
</file>

<file path=xl/sharedStrings.xml><?xml version="1.0" encoding="utf-8"?>
<sst xmlns="http://schemas.openxmlformats.org/spreadsheetml/2006/main" count="192" uniqueCount="186">
  <si>
    <t>RUBRO</t>
  </si>
  <si>
    <t xml:space="preserve">CONCEPTO </t>
  </si>
  <si>
    <t>DESAGREGACION</t>
  </si>
  <si>
    <t>A-01</t>
  </si>
  <si>
    <t>GASTOS DE PERSONAL</t>
  </si>
  <si>
    <t>A-01-01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</si>
  <si>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</si>
  <si>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</si>
  <si>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</si>
  <si>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</si>
  <si>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</si>
  <si>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</si>
  <si>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</si>
  <si>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</si>
  <si>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</si>
  <si>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</si>
  <si>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</si>
  <si>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</si>
  <si>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 xml:space="preserve">Auxilio de transporte 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</si>
  <si>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</si>
  <si>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</si>
  <si>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</si>
  <si>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</si>
  <si>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</si>
  <si>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</si>
  <si>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</si>
  <si>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</si>
  <si>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</si>
  <si>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</si>
  <si>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</si>
  <si>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Pensiones</t>
  </si>
  <si>
    <t>A-01-01-02-002</t>
  </si>
  <si>
    <t>Salud</t>
  </si>
  <si>
    <t>A-01-01-02-003</t>
  </si>
  <si>
    <t>Aportes de cesantías</t>
  </si>
  <si>
    <t>A-01-01-02-004</t>
  </si>
  <si>
    <t>Cajas de compensación familiar</t>
  </si>
  <si>
    <t>A-01-01-02-005</t>
  </si>
  <si>
    <t>Aportes generales al sistema de riesgos laborales</t>
  </si>
  <si>
    <t>A-01-01-02-006</t>
  </si>
  <si>
    <t>A-01-01-02-007</t>
  </si>
  <si>
    <t>A-01-01-03</t>
  </si>
  <si>
    <t>REMUNERACIONES NO CONSTITUTIVAS DE FACTOR SALARIAL</t>
  </si>
  <si>
    <t>A-01-01-03-001-001</t>
  </si>
  <si>
    <t>Sueldo de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</si>
  <si>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</si>
  <si>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</si>
  <si>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</si>
  <si>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</si>
  <si>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</si>
  <si>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Prima de coordinación</t>
  </si>
  <si>
    <t>A-01-01-03-030</t>
  </si>
  <si>
    <t>Bonificación de dirección</t>
  </si>
  <si>
    <t>A-01-01-04</t>
  </si>
  <si>
    <t>OTROS GASTOS DE PERSONAL - DISTRIBUCIÓN PREVIO CONCEPTO DGPPN</t>
  </si>
  <si>
    <t>A-01-01-04-001</t>
  </si>
  <si>
    <t>Otros gastos de personal</t>
  </si>
  <si>
    <t>A-02</t>
  </si>
  <si>
    <t>ADQUISICIÓN DE BIENES  Y SERVICIOS</t>
  </si>
  <si>
    <t>A-02-01</t>
  </si>
  <si>
    <t>ADQUISICIÓN DE ACTIVOS NO FINANCIEROS</t>
  </si>
  <si>
    <t>A-02-01-01</t>
  </si>
  <si>
    <t>ACTIVOS FIJOS</t>
  </si>
  <si>
    <t>A-02-01-01-004</t>
  </si>
  <si>
    <t>MAQUINARIA Y EQUIPO</t>
  </si>
  <si>
    <t>A-02-02</t>
  </si>
  <si>
    <t>ADQUISICIONES DIFERENTES DE ACTIVOS</t>
  </si>
  <si>
    <t>A-02-02-01-002</t>
  </si>
  <si>
    <t>A-02-02-01-003</t>
  </si>
  <si>
    <t>A-02-02-01-004</t>
  </si>
  <si>
    <t>A-02-02-02-005</t>
  </si>
  <si>
    <t>A-02-02-02-006</t>
  </si>
  <si>
    <t>A-02-02-02-007</t>
  </si>
  <si>
    <t>A-02-02-02-008</t>
  </si>
  <si>
    <t>A-02-02-02-009</t>
  </si>
  <si>
    <t>A-02-02-02-010</t>
  </si>
  <si>
    <t>A-03</t>
  </si>
  <si>
    <t>TRANSFERENCIAS CORRIENTES</t>
  </si>
  <si>
    <t>A-03-04</t>
  </si>
  <si>
    <t>PRESTACIONES SOCIALES</t>
  </si>
  <si>
    <t>A-03-04-02</t>
  </si>
  <si>
    <t>PRESTACIONES SOCIALES RELACIONADAS CON EL EMPLEO</t>
  </si>
  <si>
    <t>A-03-04-02-001-002</t>
  </si>
  <si>
    <t>A-03-04-02-002-002</t>
  </si>
  <si>
    <t>A-03-04-02-004-002</t>
  </si>
  <si>
    <t>A-03-04-02-012-001</t>
  </si>
  <si>
    <t>A-03-04-02-012-002</t>
  </si>
  <si>
    <t>A-03-10</t>
  </si>
  <si>
    <t>SENTENCIAS Y CONCILIACIONES</t>
  </si>
  <si>
    <t>A-03-10-01</t>
  </si>
  <si>
    <t>FALLOS NACIONALES</t>
  </si>
  <si>
    <t>A-03-10-01-001</t>
  </si>
  <si>
    <t>A-03-10-01-002</t>
  </si>
  <si>
    <t>A-05</t>
  </si>
  <si>
    <t>GASTOS DE COMERCIALIZACIÓN Y PRODUCCIÓN</t>
  </si>
  <si>
    <t>A-05-01</t>
  </si>
  <si>
    <t>A-05-01-01</t>
  </si>
  <si>
    <t>MATERIALES Y SUMINISTROS</t>
  </si>
  <si>
    <t>A-05-01-01-000</t>
  </si>
  <si>
    <t>A-05-01-01-001</t>
  </si>
  <si>
    <t>A-05-01-01-002</t>
  </si>
  <si>
    <t>A-05-01-01-003</t>
  </si>
  <si>
    <t>A-05-01-01-004</t>
  </si>
  <si>
    <t>A-05-01-02</t>
  </si>
  <si>
    <t>ADQUISICIÓN DE SERVICIOS</t>
  </si>
  <si>
    <t>A-05-01-02-005</t>
  </si>
  <si>
    <t>A-05-01-02-006</t>
  </si>
  <si>
    <t>A-05-01-02-007</t>
  </si>
  <si>
    <t>A-05-01-02-008</t>
  </si>
  <si>
    <t>A-05-01-02-009</t>
  </si>
  <si>
    <t>A-07</t>
  </si>
  <si>
    <t>DISMINUCIÓN DE PASIVOS</t>
  </si>
  <si>
    <t>A-07-01</t>
  </si>
  <si>
    <t>CESANTÍAS</t>
  </si>
  <si>
    <t>A-07-01-01</t>
  </si>
  <si>
    <t>A-07-01-02</t>
  </si>
  <si>
    <t>A-08</t>
  </si>
  <si>
    <t>GASTOS POR TRIBUTOS, MULTAS, SANCIONES E INTERESES DE MORA</t>
  </si>
  <si>
    <t>A-08-01</t>
  </si>
  <si>
    <t>IMPUESTOS</t>
  </si>
  <si>
    <t>A-08-01-01</t>
  </si>
  <si>
    <t>IMPUESTOS NACIONALES</t>
  </si>
  <si>
    <t>A-08-01-02-001</t>
  </si>
  <si>
    <t>A-08-01-02-006</t>
  </si>
  <si>
    <t>A-08-04</t>
  </si>
  <si>
    <t>CONTRIBUCIONES</t>
  </si>
  <si>
    <t>A-08-04-01</t>
  </si>
  <si>
    <t>A-08-04-03</t>
  </si>
  <si>
    <t>A-08-05</t>
  </si>
  <si>
    <t>MULTAS, SANCIONES E INTERESES DE MORA</t>
  </si>
  <si>
    <t>A-08-05-01</t>
  </si>
  <si>
    <t>MULTAS Y SANCIONES</t>
  </si>
  <si>
    <t>A-08-05-01-003</t>
  </si>
  <si>
    <t>C</t>
  </si>
  <si>
    <t>INVERSION</t>
  </si>
  <si>
    <t>C-1599</t>
  </si>
  <si>
    <t>FORTALECOMIENTO DE LA GESTION Y DIRECCION  DEL SECTOR DEFENSA Y SEGURIDAD</t>
  </si>
  <si>
    <t>INTERSECTORIA DEFENSA Y SEGURIDAD</t>
  </si>
  <si>
    <t>C-1599-100-3</t>
  </si>
  <si>
    <t>DISEÑO E IMPLEMENTACIÓN DEL MODELO DE GESTIÓN DOCUMENTAL Y ADMINISTRACIÓN DE ARCHIVOS DE LA AGENCIA LOGÍSTICA DE LAS FUERZAS MILITARES  BOGOTÁ</t>
  </si>
  <si>
    <t>C-1599-100-4</t>
  </si>
  <si>
    <t>FORTALECIMIENTO DE LA INFRAESTRUCTURA LOGÍSTICA DE LA REGIONAL NORORIENTE  BUCARAMANGA</t>
  </si>
  <si>
    <t>FUNCIONAMIENTO</t>
  </si>
  <si>
    <t>A</t>
  </si>
  <si>
    <t>Aportes al ICBF</t>
  </si>
  <si>
    <t>Aportes al SENA</t>
  </si>
  <si>
    <t>INICIAL</t>
  </si>
  <si>
    <t>MODIFICACIONES</t>
  </si>
  <si>
    <t>VIGENTE</t>
  </si>
  <si>
    <t>MODIFICACIONES A LA DESAGREGACION PRESUPUESTO VIGENCIA 2020</t>
  </si>
  <si>
    <t>A-08-04-04</t>
  </si>
  <si>
    <t>C-1599-0100-4-0-1599015-02</t>
  </si>
  <si>
    <t>C-1599-0100-4-0-1599076-02</t>
  </si>
  <si>
    <t>TOTAL FUNCIONAMIENTO</t>
  </si>
  <si>
    <t>Productos alimenticios, bebidas y tabaco; textiles, prendas de vestir y productos de cuero</t>
  </si>
  <si>
    <t>Otros bienes transportables (excepto productos metálicos, maquinaria y equipo)</t>
  </si>
  <si>
    <t>Productos metálicos y paquetes de software</t>
  </si>
  <si>
    <t>Servicios de la construcción</t>
  </si>
  <si>
    <t>Servicios de alojamiento; servicios de suministro de comidas y bebidas; servicios de transporte; y servicios de distribución de electricidad, gas y agua</t>
  </si>
  <si>
    <t>Servicios financieros y servicios conexos, servicios inmobiliarios y servicios de leasing</t>
  </si>
  <si>
    <t>Servicios prestados a las empresas y servicios de producción</t>
  </si>
  <si>
    <t>Servicios para la comunidad, sociales y personales</t>
  </si>
  <si>
    <t>Viáticos de los funcionarios en comisión</t>
  </si>
  <si>
    <t>Mesadas pensionales a cargo de la entidad (de pensiones)</t>
  </si>
  <si>
    <t>Cuotas partes pensionales a cargo de la entidad (de pensiones)</t>
  </si>
  <si>
    <t>Bonos pensionales a cargo de la entidad (de pensiones)</t>
  </si>
  <si>
    <t>Incapacidades (no de pensiones)</t>
  </si>
  <si>
    <t>Licencias de maternidad y paternidad (no de pensiones)</t>
  </si>
  <si>
    <t>Sentencias</t>
  </si>
  <si>
    <t>Conciliaciones</t>
  </si>
  <si>
    <t>Agricultura, silvicultura y productos de la pesca</t>
  </si>
  <si>
    <t>Ainerales; electricidad, gas y agua</t>
  </si>
  <si>
    <t>Aroductos alimenticios, bebidas y tabaco; textiles, prendas de vestir y productos de cuero</t>
  </si>
  <si>
    <t>Productos metálicos, maquinaria y equipo</t>
  </si>
  <si>
    <t>Servicios de venta y de distribución; alojamiento; servicios de suministro de comidas y bebidas; servicios de transporte; y servicios de distribución de electricidad, gas y agua</t>
  </si>
  <si>
    <t>Cesantías definitivas</t>
  </si>
  <si>
    <t>Cesantías parciales</t>
  </si>
  <si>
    <t>Impuesto predial y sobretasa ambiental</t>
  </si>
  <si>
    <t>Impuesto sobre vehículos automotores</t>
  </si>
  <si>
    <t>Cuota de fiscalización y auditaje</t>
  </si>
  <si>
    <t>Contribución nacional de valorización</t>
  </si>
  <si>
    <t>Contribucion de valorizacion municipal</t>
  </si>
  <si>
    <t>Sanciones administrativas</t>
  </si>
  <si>
    <t>Adquisición de bienes y servicios - edificaciones y estructuras- sedes adquiridas - fortalecimiento de la infraestructura logística de la regional</t>
  </si>
  <si>
    <t>Adquisición de bienes y servicios - servicio de gestión documental - diseño e implementación del modelo de gestión documental y administración de archivos de la AgenciaLogística de las Fuerzas Militares  Bogotá</t>
  </si>
  <si>
    <t>Adquisición de bienes y servicios - servicios tecnológicos - fortalecimiento de la infraestructura logística de la regional Nororiente Bucaramanga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</si>
</sst>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(* #,##0.00_);_(* \(#,##0.00\);_(* &quot;-&quot;??_);_(@_)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6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1" xfId="0" applyFont="1" applyBorder="1"/>
    <xf numFmtId="166" fontId="2" fillId="0" borderId="1" xfId="0" applyNumberFormat="1" applyFont="1" applyBorder="1"/>
    <xf numFmtId="37" fontId="3" fillId="0" borderId="1" xfId="2" applyNumberFormat="1" applyFont="1" applyFill="1" applyBorder="1" applyAlignment="1">
      <alignment horizontal="left" vertical="center" wrapText="1"/>
    </xf>
    <xf numFmtId="0" fontId="0" fillId="0" borderId="1" xfId="0" applyBorder="1"/>
    <xf numFmtId="166" fontId="0" fillId="0" borderId="1" xfId="1" applyNumberFormat="1" applyFont="1" applyBorder="1"/>
    <xf numFmtId="37" fontId="4" fillId="0" borderId="1" xfId="2" applyNumberFormat="1" applyFont="1" applyFill="1" applyBorder="1" applyAlignment="1">
      <alignment horizontal="left" vertical="center" wrapText="1"/>
    </xf>
    <xf numFmtId="166" fontId="2" fillId="0" borderId="1" xfId="1" applyNumberFormat="1" applyFont="1" applyBorder="1"/>
    <xf numFmtId="0" fontId="0" fillId="0" borderId="1" xfId="0" applyFont="1" applyBorder="1"/>
    <xf numFmtId="166" fontId="5" fillId="0" borderId="1" xfId="1" applyNumberFormat="1" applyFont="1" applyBorder="1"/>
    <xf numFmtId="166" fontId="0" fillId="0" borderId="0" xfId="1" applyNumberFormat="1" applyFont="1"/>
    <xf numFmtId="166" fontId="0" fillId="0" borderId="1" xfId="0" applyNumberFormat="1" applyFont="1" applyBorder="1"/>
    <xf numFmtId="166" fontId="1" fillId="0" borderId="1" xfId="1" applyNumberFormat="1" applyFont="1" applyBorder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166" fontId="2" fillId="0" borderId="1" xfId="1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166" fontId="1" fillId="0" borderId="1" xfId="1" applyNumberFormat="1" applyFont="1" applyBorder="1" applyAlignment="1">
      <alignment vertical="center"/>
    </xf>
    <xf numFmtId="165" fontId="7" fillId="0" borderId="0" xfId="1" applyFont="1" applyFill="1" applyBorder="1"/>
    <xf numFmtId="165" fontId="6" fillId="0" borderId="0" xfId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166" fontId="2" fillId="3" borderId="1" xfId="0" applyNumberFormat="1" applyFont="1" applyFill="1" applyBorder="1"/>
    <xf numFmtId="37" fontId="4" fillId="3" borderId="1" xfId="2" applyNumberFormat="1" applyFont="1" applyFill="1" applyBorder="1" applyAlignment="1">
      <alignment horizontal="left" vertical="center" wrapText="1"/>
    </xf>
    <xf numFmtId="166" fontId="2" fillId="3" borderId="1" xfId="1" applyNumberFormat="1" applyFont="1" applyFill="1" applyBorder="1"/>
    <xf numFmtId="0" fontId="2" fillId="0" borderId="1" xfId="0" applyFont="1" applyFill="1" applyBorder="1"/>
    <xf numFmtId="166" fontId="2" fillId="0" borderId="1" xfId="0" applyNumberFormat="1" applyFont="1" applyFill="1" applyBorder="1"/>
    <xf numFmtId="0" fontId="0" fillId="0" borderId="1" xfId="0" applyFont="1" applyFill="1" applyBorder="1"/>
    <xf numFmtId="166" fontId="2" fillId="0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166" fontId="2" fillId="4" borderId="1" xfId="1" applyNumberFormat="1" applyFont="1" applyFill="1" applyBorder="1" applyAlignment="1">
      <alignment vertical="center"/>
    </xf>
    <xf numFmtId="166" fontId="6" fillId="0" borderId="0" xfId="1" applyNumberFormat="1" applyFont="1" applyFill="1" applyBorder="1" applyAlignment="1"/>
    <xf numFmtId="166" fontId="2" fillId="4" borderId="1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/>
    <xf numFmtId="0" fontId="0" fillId="0" borderId="1" xfId="0" applyFont="1" applyBorder="1" applyAlignment="1">
      <alignment vertical="center"/>
    </xf>
    <xf numFmtId="0" fontId="2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166" fontId="0" fillId="0" borderId="1" xfId="0" applyNumberFormat="1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7"/>
  <sheetViews>
    <sheetView tabSelected="1" topLeftCell="A40" workbookViewId="0">
      <selection activeCell="D96" sqref="D96"/>
    </sheetView>
  </sheetViews>
  <sheetFormatPr baseColWidth="10" defaultRowHeight="15" x14ac:dyDescent="0.25"/>
  <cols>
    <col min="1" max="1" width="25.5703125" customWidth="1"/>
    <col min="2" max="2" width="49" customWidth="1"/>
    <col min="3" max="3" width="25.7109375" customWidth="1"/>
    <col min="4" max="4" width="17.42578125" style="10" customWidth="1"/>
    <col min="5" max="5" width="25.42578125" customWidth="1"/>
    <col min="6" max="14" width="11.42578125" style="10"/>
  </cols>
  <sheetData>
    <row r="1" spans="1:14" s="19" customFormat="1" ht="20.25" x14ac:dyDescent="0.3">
      <c r="A1" s="20" t="s">
        <v>149</v>
      </c>
      <c r="B1" s="20"/>
      <c r="C1" s="20"/>
      <c r="D1" s="33"/>
      <c r="E1" s="20"/>
      <c r="F1" s="33"/>
      <c r="G1" s="35"/>
      <c r="H1" s="35"/>
      <c r="I1" s="35"/>
      <c r="J1" s="35"/>
      <c r="K1" s="35"/>
      <c r="L1" s="35"/>
      <c r="M1" s="35"/>
      <c r="N1" s="35"/>
    </row>
    <row r="3" spans="1:14" x14ac:dyDescent="0.25">
      <c r="A3" s="21" t="s">
        <v>0</v>
      </c>
      <c r="B3" s="21" t="s">
        <v>1</v>
      </c>
      <c r="C3" s="41" t="s">
        <v>2</v>
      </c>
      <c r="D3" s="42"/>
      <c r="E3" s="43"/>
    </row>
    <row r="4" spans="1:14" x14ac:dyDescent="0.25">
      <c r="A4" s="30" t="s">
        <v>143</v>
      </c>
      <c r="B4" s="30" t="s">
        <v>142</v>
      </c>
      <c r="C4" s="30" t="s">
        <v>146</v>
      </c>
      <c r="D4" s="34" t="s">
        <v>147</v>
      </c>
      <c r="E4" s="30" t="s">
        <v>148</v>
      </c>
    </row>
    <row r="5" spans="1:14" x14ac:dyDescent="0.25">
      <c r="A5" s="22" t="s">
        <v>3</v>
      </c>
      <c r="B5" s="22" t="s">
        <v>4</v>
      </c>
      <c r="C5" s="23">
        <f>+C6</f>
        <v>47510000000</v>
      </c>
      <c r="D5" s="23">
        <f>+D6</f>
        <v>0</v>
      </c>
      <c r="E5" s="23">
        <f>+E6</f>
        <v>47510000000</v>
      </c>
    </row>
    <row r="6" spans="1:14" x14ac:dyDescent="0.25">
      <c r="A6" s="1" t="s">
        <v>5</v>
      </c>
      <c r="B6" s="1" t="s">
        <v>6</v>
      </c>
      <c r="C6" s="2">
        <f>+C7+C17+C25+C31</f>
        <v>47510000000</v>
      </c>
      <c r="D6" s="2">
        <f>+D7+D17+D25+D31</f>
        <v>0</v>
      </c>
      <c r="E6" s="2">
        <f>+E7+E17+E25+E31</f>
        <v>47510000000</v>
      </c>
    </row>
    <row r="7" spans="1:14" x14ac:dyDescent="0.25">
      <c r="A7" s="1" t="s">
        <v>7</v>
      </c>
      <c r="B7" s="1" t="s">
        <v>8</v>
      </c>
      <c r="C7" s="2">
        <f>+C8</f>
        <v>33190000000</v>
      </c>
      <c r="D7" s="2">
        <f>+D8</f>
        <v>-2373875000</v>
      </c>
      <c r="E7" s="2">
        <f>+E8</f>
        <v>30816125000</v>
      </c>
    </row>
    <row r="8" spans="1:14" x14ac:dyDescent="0.25">
      <c r="A8" s="1" t="s">
        <v>9</v>
      </c>
      <c r="B8" s="1" t="s">
        <v>10</v>
      </c>
      <c r="C8" s="2">
        <f>SUM(C9:C16)</f>
        <v>33190000000</v>
      </c>
      <c r="D8" s="2">
        <f>SUM(D9:D16)</f>
        <v>-2373875000</v>
      </c>
      <c r="E8" s="2">
        <f>SUM(E9:E16)</f>
        <v>30816125000</v>
      </c>
    </row>
    <row r="9" spans="1:14" x14ac:dyDescent="0.25">
      <c r="A9" s="3" t="s">
        <v>11</v>
      </c>
      <c r="B9" s="4" t="s">
        <v>12</v>
      </c>
      <c r="C9" s="5">
        <v>26268500000</v>
      </c>
      <c r="D9" s="5">
        <v>-2536612602</v>
      </c>
      <c r="E9" s="5">
        <v>23731887398</v>
      </c>
    </row>
    <row r="10" spans="1:14" x14ac:dyDescent="0.25">
      <c r="A10" s="3" t="s">
        <v>13</v>
      </c>
      <c r="B10" s="4" t="s">
        <v>14</v>
      </c>
      <c r="C10" s="5">
        <v>454600000</v>
      </c>
      <c r="D10" s="5">
        <v>0</v>
      </c>
      <c r="E10" s="5">
        <v>454600000</v>
      </c>
    </row>
    <row r="11" spans="1:14" x14ac:dyDescent="0.25">
      <c r="A11" s="3" t="s">
        <v>15</v>
      </c>
      <c r="B11" s="4" t="s">
        <v>16</v>
      </c>
      <c r="C11" s="5">
        <v>510500000</v>
      </c>
      <c r="D11" s="5">
        <v>905126</v>
      </c>
      <c r="E11" s="5">
        <v>511405126</v>
      </c>
    </row>
    <row r="12" spans="1:14" x14ac:dyDescent="0.25">
      <c r="A12" s="3" t="s">
        <v>17</v>
      </c>
      <c r="B12" s="4" t="s">
        <v>18</v>
      </c>
      <c r="C12" s="5">
        <v>556800000</v>
      </c>
      <c r="D12" s="5">
        <v>15793538</v>
      </c>
      <c r="E12" s="5">
        <v>572593538</v>
      </c>
    </row>
    <row r="13" spans="1:14" x14ac:dyDescent="0.25">
      <c r="A13" s="3" t="s">
        <v>19</v>
      </c>
      <c r="B13" s="4" t="s">
        <v>20</v>
      </c>
      <c r="C13" s="5">
        <v>1096600000</v>
      </c>
      <c r="D13" s="5">
        <v>29886717</v>
      </c>
      <c r="E13" s="5">
        <v>1126486717</v>
      </c>
    </row>
    <row r="14" spans="1:14" x14ac:dyDescent="0.25">
      <c r="A14" s="3" t="s">
        <v>21</v>
      </c>
      <c r="B14" s="4" t="s">
        <v>22</v>
      </c>
      <c r="C14" s="5">
        <v>840100000</v>
      </c>
      <c r="D14" s="5">
        <v>4750203</v>
      </c>
      <c r="E14" s="5">
        <v>844850203</v>
      </c>
    </row>
    <row r="15" spans="1:14" x14ac:dyDescent="0.25">
      <c r="A15" s="3" t="s">
        <v>23</v>
      </c>
      <c r="B15" s="4" t="s">
        <v>24</v>
      </c>
      <c r="C15" s="5">
        <v>2405600000</v>
      </c>
      <c r="D15" s="5">
        <v>111402018</v>
      </c>
      <c r="E15" s="5">
        <v>2517002018</v>
      </c>
    </row>
    <row r="16" spans="1:14" x14ac:dyDescent="0.25">
      <c r="A16" s="3" t="s">
        <v>25</v>
      </c>
      <c r="B16" s="4" t="s">
        <v>26</v>
      </c>
      <c r="C16" s="5">
        <v>1057300000</v>
      </c>
      <c r="D16" s="5">
        <v>0</v>
      </c>
      <c r="E16" s="5">
        <v>1057300000</v>
      </c>
    </row>
    <row r="17" spans="1:5" x14ac:dyDescent="0.25">
      <c r="A17" s="24" t="s">
        <v>27</v>
      </c>
      <c r="B17" s="22" t="s">
        <v>28</v>
      </c>
      <c r="C17" s="25">
        <f>SUM(C18:C24)</f>
        <v>11665000000</v>
      </c>
      <c r="D17" s="25">
        <f>SUM(D18:D24)</f>
        <v>764000000</v>
      </c>
      <c r="E17" s="25">
        <f>SUM(E18:E24)</f>
        <v>12429000000</v>
      </c>
    </row>
    <row r="18" spans="1:5" x14ac:dyDescent="0.25">
      <c r="A18" s="3" t="s">
        <v>29</v>
      </c>
      <c r="B18" s="4" t="s">
        <v>30</v>
      </c>
      <c r="C18" s="5">
        <v>3229800000</v>
      </c>
      <c r="D18" s="5">
        <v>198000000</v>
      </c>
      <c r="E18" s="5">
        <v>3427800000</v>
      </c>
    </row>
    <row r="19" spans="1:5" x14ac:dyDescent="0.25">
      <c r="A19" s="3" t="s">
        <v>31</v>
      </c>
      <c r="B19" s="4" t="s">
        <v>32</v>
      </c>
      <c r="C19" s="5">
        <v>2237400000</v>
      </c>
      <c r="D19" s="5">
        <v>192000000</v>
      </c>
      <c r="E19" s="5">
        <v>2429400000</v>
      </c>
    </row>
    <row r="20" spans="1:5" x14ac:dyDescent="0.25">
      <c r="A20" s="3" t="s">
        <v>33</v>
      </c>
      <c r="B20" s="4" t="s">
        <v>34</v>
      </c>
      <c r="C20" s="5">
        <v>2877400000</v>
      </c>
      <c r="D20" s="5">
        <v>5000000</v>
      </c>
      <c r="E20" s="5">
        <v>2882400000</v>
      </c>
    </row>
    <row r="21" spans="1:5" x14ac:dyDescent="0.25">
      <c r="A21" s="3" t="s">
        <v>35</v>
      </c>
      <c r="B21" s="4" t="s">
        <v>36</v>
      </c>
      <c r="C21" s="5">
        <v>1110500000</v>
      </c>
      <c r="D21" s="5">
        <v>131000000</v>
      </c>
      <c r="E21" s="5">
        <v>1241500000</v>
      </c>
    </row>
    <row r="22" spans="1:5" x14ac:dyDescent="0.25">
      <c r="A22" s="3" t="s">
        <v>37</v>
      </c>
      <c r="B22" s="4" t="s">
        <v>38</v>
      </c>
      <c r="C22" s="5">
        <v>822600000</v>
      </c>
      <c r="D22" s="5">
        <v>73000000</v>
      </c>
      <c r="E22" s="5">
        <v>895600000</v>
      </c>
    </row>
    <row r="23" spans="1:5" x14ac:dyDescent="0.25">
      <c r="A23" s="3" t="s">
        <v>39</v>
      </c>
      <c r="B23" s="4" t="s">
        <v>144</v>
      </c>
      <c r="C23" s="5">
        <v>825300000</v>
      </c>
      <c r="D23" s="5">
        <v>106000000</v>
      </c>
      <c r="E23" s="5">
        <v>931300000</v>
      </c>
    </row>
    <row r="24" spans="1:5" x14ac:dyDescent="0.25">
      <c r="A24" s="3" t="s">
        <v>40</v>
      </c>
      <c r="B24" s="4" t="s">
        <v>145</v>
      </c>
      <c r="C24" s="5">
        <v>562000000</v>
      </c>
      <c r="D24" s="5">
        <v>59000000</v>
      </c>
      <c r="E24" s="5">
        <v>621000000</v>
      </c>
    </row>
    <row r="25" spans="1:5" x14ac:dyDescent="0.25">
      <c r="A25" s="24" t="s">
        <v>41</v>
      </c>
      <c r="B25" s="22" t="s">
        <v>42</v>
      </c>
      <c r="C25" s="25">
        <f>SUM(C26:C30)</f>
        <v>600000000</v>
      </c>
      <c r="D25" s="25">
        <f>SUM(D26:D30)</f>
        <v>2303875000</v>
      </c>
      <c r="E25" s="25">
        <f>SUM(E26:E30)</f>
        <v>2903875000</v>
      </c>
    </row>
    <row r="26" spans="1:5" x14ac:dyDescent="0.25">
      <c r="A26" s="3" t="s">
        <v>43</v>
      </c>
      <c r="B26" s="4" t="s">
        <v>44</v>
      </c>
      <c r="C26" s="5">
        <v>478640724</v>
      </c>
      <c r="D26" s="5">
        <v>1454624904</v>
      </c>
      <c r="E26" s="5">
        <v>1933265628</v>
      </c>
    </row>
    <row r="27" spans="1:5" x14ac:dyDescent="0.25">
      <c r="A27" s="3" t="s">
        <v>45</v>
      </c>
      <c r="B27" s="4" t="s">
        <v>46</v>
      </c>
      <c r="C27" s="5">
        <v>24800000</v>
      </c>
      <c r="D27" s="5">
        <v>94212158</v>
      </c>
      <c r="E27" s="5">
        <v>119012158</v>
      </c>
    </row>
    <row r="28" spans="1:5" x14ac:dyDescent="0.25">
      <c r="A28" s="3" t="s">
        <v>47</v>
      </c>
      <c r="B28" s="4" t="s">
        <v>48</v>
      </c>
      <c r="C28" s="5">
        <v>35459276</v>
      </c>
      <c r="D28" s="5">
        <v>367288425</v>
      </c>
      <c r="E28" s="5">
        <v>402747701</v>
      </c>
    </row>
    <row r="29" spans="1:5" x14ac:dyDescent="0.25">
      <c r="A29" s="3" t="s">
        <v>49</v>
      </c>
      <c r="B29" s="4" t="s">
        <v>50</v>
      </c>
      <c r="C29" s="5">
        <v>61100000</v>
      </c>
      <c r="D29" s="5">
        <v>323830859</v>
      </c>
      <c r="E29" s="5">
        <v>384930859</v>
      </c>
    </row>
    <row r="30" spans="1:5" x14ac:dyDescent="0.25">
      <c r="A30" s="3" t="s">
        <v>51</v>
      </c>
      <c r="B30" s="4" t="s">
        <v>52</v>
      </c>
      <c r="C30" s="5">
        <v>0</v>
      </c>
      <c r="D30" s="5">
        <v>63918654</v>
      </c>
      <c r="E30" s="5">
        <v>63918654</v>
      </c>
    </row>
    <row r="31" spans="1:5" ht="30" x14ac:dyDescent="0.25">
      <c r="A31" s="24" t="s">
        <v>53</v>
      </c>
      <c r="B31" s="37" t="s">
        <v>54</v>
      </c>
      <c r="C31" s="25">
        <f>SUM(C32)</f>
        <v>2055000000</v>
      </c>
      <c r="D31" s="25">
        <f>SUM(D32)</f>
        <v>-694000000</v>
      </c>
      <c r="E31" s="25">
        <f>SUM(E32)</f>
        <v>1361000000</v>
      </c>
    </row>
    <row r="32" spans="1:5" x14ac:dyDescent="0.25">
      <c r="A32" s="4" t="s">
        <v>55</v>
      </c>
      <c r="B32" s="4" t="s">
        <v>56</v>
      </c>
      <c r="C32" s="5">
        <v>2055000000</v>
      </c>
      <c r="D32" s="5">
        <v>-694000000</v>
      </c>
      <c r="E32" s="5">
        <v>1361000000</v>
      </c>
    </row>
    <row r="33" spans="1:5" x14ac:dyDescent="0.25">
      <c r="A33" s="22" t="s">
        <v>57</v>
      </c>
      <c r="B33" s="22" t="s">
        <v>58</v>
      </c>
      <c r="C33" s="23">
        <f>+C34+C37</f>
        <v>13542000000</v>
      </c>
      <c r="D33" s="23">
        <f>+D34+D37</f>
        <v>-3666071988.7999997</v>
      </c>
      <c r="E33" s="23">
        <f>+E34+E37</f>
        <v>9875928011.2000008</v>
      </c>
    </row>
    <row r="34" spans="1:5" x14ac:dyDescent="0.25">
      <c r="A34" s="1" t="s">
        <v>59</v>
      </c>
      <c r="B34" s="1" t="s">
        <v>60</v>
      </c>
      <c r="C34" s="2">
        <f t="shared" ref="C34:E35" si="0">+C35</f>
        <v>274000000</v>
      </c>
      <c r="D34" s="2">
        <f t="shared" si="0"/>
        <v>-230000000</v>
      </c>
      <c r="E34" s="2">
        <f t="shared" si="0"/>
        <v>44000000</v>
      </c>
    </row>
    <row r="35" spans="1:5" x14ac:dyDescent="0.25">
      <c r="A35" s="26" t="s">
        <v>61</v>
      </c>
      <c r="B35" s="26" t="s">
        <v>62</v>
      </c>
      <c r="C35" s="27">
        <f t="shared" si="0"/>
        <v>274000000</v>
      </c>
      <c r="D35" s="27">
        <f t="shared" si="0"/>
        <v>-230000000</v>
      </c>
      <c r="E35" s="27">
        <f t="shared" si="0"/>
        <v>44000000</v>
      </c>
    </row>
    <row r="36" spans="1:5" x14ac:dyDescent="0.25">
      <c r="A36" s="28" t="s">
        <v>63</v>
      </c>
      <c r="B36" s="28" t="s">
        <v>64</v>
      </c>
      <c r="C36" s="40">
        <v>274000000</v>
      </c>
      <c r="D36" s="12">
        <v>-230000000</v>
      </c>
      <c r="E36" s="40">
        <v>44000000</v>
      </c>
    </row>
    <row r="37" spans="1:5" x14ac:dyDescent="0.25">
      <c r="A37" s="6" t="s">
        <v>65</v>
      </c>
      <c r="B37" s="26" t="s">
        <v>66</v>
      </c>
      <c r="C37" s="29">
        <f>SUM(C38:C46)</f>
        <v>13268000000</v>
      </c>
      <c r="D37" s="29">
        <f>SUM(D38:D46)</f>
        <v>-3436071988.7999997</v>
      </c>
      <c r="E37" s="29">
        <f>SUM(E38:E46)</f>
        <v>9831928011.2000008</v>
      </c>
    </row>
    <row r="38" spans="1:5" ht="38.25" customHeight="1" x14ac:dyDescent="0.25">
      <c r="A38" s="3" t="s">
        <v>67</v>
      </c>
      <c r="B38" s="39" t="s">
        <v>154</v>
      </c>
      <c r="C38" s="5">
        <v>410000000</v>
      </c>
      <c r="D38" s="5">
        <v>-97296788.870000005</v>
      </c>
      <c r="E38" s="5">
        <v>312703211.13</v>
      </c>
    </row>
    <row r="39" spans="1:5" ht="30" x14ac:dyDescent="0.25">
      <c r="A39" s="3" t="s">
        <v>68</v>
      </c>
      <c r="B39" s="38" t="s">
        <v>155</v>
      </c>
      <c r="C39" s="5">
        <v>1115000000</v>
      </c>
      <c r="D39" s="5">
        <v>-343354722.33999991</v>
      </c>
      <c r="E39" s="5">
        <v>771645277.66000009</v>
      </c>
    </row>
    <row r="40" spans="1:5" x14ac:dyDescent="0.25">
      <c r="A40" s="3" t="s">
        <v>69</v>
      </c>
      <c r="B40" s="38" t="s">
        <v>156</v>
      </c>
      <c r="C40" s="5">
        <v>383000000</v>
      </c>
      <c r="D40" s="5">
        <v>205706800</v>
      </c>
      <c r="E40" s="5">
        <v>588706800</v>
      </c>
    </row>
    <row r="41" spans="1:5" ht="18" customHeight="1" x14ac:dyDescent="0.25">
      <c r="A41" s="3" t="s">
        <v>70</v>
      </c>
      <c r="B41" s="38" t="s">
        <v>157</v>
      </c>
      <c r="C41" s="9">
        <v>360000000</v>
      </c>
      <c r="D41" s="5">
        <v>-360000000</v>
      </c>
      <c r="E41" s="9">
        <v>0</v>
      </c>
    </row>
    <row r="42" spans="1:5" ht="50.25" customHeight="1" x14ac:dyDescent="0.25">
      <c r="A42" s="3" t="s">
        <v>71</v>
      </c>
      <c r="B42" s="38" t="s">
        <v>158</v>
      </c>
      <c r="C42" s="5">
        <v>854000000</v>
      </c>
      <c r="D42" s="5">
        <v>176038290.20000005</v>
      </c>
      <c r="E42" s="5">
        <v>1030038290.2</v>
      </c>
    </row>
    <row r="43" spans="1:5" ht="32.25" customHeight="1" x14ac:dyDescent="0.25">
      <c r="A43" s="3" t="s">
        <v>72</v>
      </c>
      <c r="B43" s="38" t="s">
        <v>159</v>
      </c>
      <c r="C43" s="5">
        <v>2943000000</v>
      </c>
      <c r="D43" s="5">
        <v>-689436055</v>
      </c>
      <c r="E43" s="5">
        <v>2253563945</v>
      </c>
    </row>
    <row r="44" spans="1:5" ht="30" x14ac:dyDescent="0.25">
      <c r="A44" s="3" t="s">
        <v>73</v>
      </c>
      <c r="B44" s="38" t="s">
        <v>160</v>
      </c>
      <c r="C44" s="5">
        <v>5795000000</v>
      </c>
      <c r="D44" s="5">
        <v>-1897161261.79</v>
      </c>
      <c r="E44" s="5">
        <v>3897838738.21</v>
      </c>
    </row>
    <row r="45" spans="1:5" x14ac:dyDescent="0.25">
      <c r="A45" s="3" t="s">
        <v>74</v>
      </c>
      <c r="B45" s="38" t="s">
        <v>161</v>
      </c>
      <c r="C45" s="5">
        <v>869000000</v>
      </c>
      <c r="D45" s="5">
        <v>-291547813</v>
      </c>
      <c r="E45" s="5">
        <v>577452187</v>
      </c>
    </row>
    <row r="46" spans="1:5" x14ac:dyDescent="0.25">
      <c r="A46" s="3" t="s">
        <v>75</v>
      </c>
      <c r="B46" s="38" t="s">
        <v>162</v>
      </c>
      <c r="C46" s="5">
        <v>539000000</v>
      </c>
      <c r="D46" s="5">
        <v>-139020438</v>
      </c>
      <c r="E46" s="5">
        <v>399979562</v>
      </c>
    </row>
    <row r="47" spans="1:5" x14ac:dyDescent="0.25">
      <c r="A47" s="22" t="s">
        <v>76</v>
      </c>
      <c r="B47" s="22" t="s">
        <v>77</v>
      </c>
      <c r="C47" s="23">
        <f>+C55+C48</f>
        <v>8162000000</v>
      </c>
      <c r="D47" s="23">
        <f>+D55+D48</f>
        <v>0</v>
      </c>
      <c r="E47" s="23">
        <f>+E55+E48</f>
        <v>8162000000</v>
      </c>
    </row>
    <row r="48" spans="1:5" x14ac:dyDescent="0.25">
      <c r="A48" s="1" t="s">
        <v>78</v>
      </c>
      <c r="B48" s="1" t="s">
        <v>79</v>
      </c>
      <c r="C48" s="2">
        <f>+C49</f>
        <v>5662000000</v>
      </c>
      <c r="D48" s="5">
        <f>+E48-C48</f>
        <v>0</v>
      </c>
      <c r="E48" s="2">
        <f>+E49</f>
        <v>5662000000</v>
      </c>
    </row>
    <row r="49" spans="1:5" x14ac:dyDescent="0.25">
      <c r="A49" s="1" t="s">
        <v>80</v>
      </c>
      <c r="B49" s="1" t="s">
        <v>81</v>
      </c>
      <c r="C49" s="2">
        <f>SUM(C50:C54)</f>
        <v>5662000000</v>
      </c>
      <c r="D49" s="5">
        <f>+E49-C49</f>
        <v>0</v>
      </c>
      <c r="E49" s="2">
        <f>SUM(E50:E54)</f>
        <v>5662000000</v>
      </c>
    </row>
    <row r="50" spans="1:5" x14ac:dyDescent="0.25">
      <c r="A50" s="3" t="s">
        <v>82</v>
      </c>
      <c r="B50" s="4" t="s">
        <v>163</v>
      </c>
      <c r="C50" s="5">
        <v>1803000000</v>
      </c>
      <c r="D50" s="5">
        <v>0</v>
      </c>
      <c r="E50" s="5">
        <v>1803000000</v>
      </c>
    </row>
    <row r="51" spans="1:5" x14ac:dyDescent="0.25">
      <c r="A51" s="3" t="s">
        <v>83</v>
      </c>
      <c r="B51" s="4" t="s">
        <v>164</v>
      </c>
      <c r="C51" s="5">
        <v>47000000</v>
      </c>
      <c r="D51" s="5">
        <v>0</v>
      </c>
      <c r="E51" s="5">
        <v>47000000</v>
      </c>
    </row>
    <row r="52" spans="1:5" x14ac:dyDescent="0.25">
      <c r="A52" s="3" t="s">
        <v>84</v>
      </c>
      <c r="B52" s="4" t="s">
        <v>165</v>
      </c>
      <c r="C52" s="5">
        <v>3542000000</v>
      </c>
      <c r="D52" s="5">
        <v>0</v>
      </c>
      <c r="E52" s="5">
        <v>3542000000</v>
      </c>
    </row>
    <row r="53" spans="1:5" x14ac:dyDescent="0.25">
      <c r="A53" s="3" t="s">
        <v>85</v>
      </c>
      <c r="B53" s="4" t="s">
        <v>166</v>
      </c>
      <c r="C53" s="5">
        <v>170000000</v>
      </c>
      <c r="D53" s="5">
        <v>-12034060</v>
      </c>
      <c r="E53" s="5">
        <v>157965940</v>
      </c>
    </row>
    <row r="54" spans="1:5" x14ac:dyDescent="0.25">
      <c r="A54" s="3" t="s">
        <v>86</v>
      </c>
      <c r="B54" s="4" t="s">
        <v>167</v>
      </c>
      <c r="C54" s="5">
        <v>100000000</v>
      </c>
      <c r="D54" s="5">
        <v>12034060</v>
      </c>
      <c r="E54" s="5">
        <v>112034060</v>
      </c>
    </row>
    <row r="55" spans="1:5" x14ac:dyDescent="0.25">
      <c r="A55" s="6" t="s">
        <v>87</v>
      </c>
      <c r="B55" s="1" t="s">
        <v>88</v>
      </c>
      <c r="C55" s="7">
        <v>2500000000</v>
      </c>
      <c r="D55" s="5">
        <v>0</v>
      </c>
      <c r="E55" s="7">
        <v>2500000000</v>
      </c>
    </row>
    <row r="56" spans="1:5" x14ac:dyDescent="0.25">
      <c r="A56" s="6" t="s">
        <v>89</v>
      </c>
      <c r="B56" s="1" t="s">
        <v>90</v>
      </c>
      <c r="C56" s="7">
        <v>2500000000</v>
      </c>
      <c r="D56" s="5">
        <v>0</v>
      </c>
      <c r="E56" s="7">
        <v>2500000000</v>
      </c>
    </row>
    <row r="57" spans="1:5" x14ac:dyDescent="0.25">
      <c r="A57" s="3" t="s">
        <v>91</v>
      </c>
      <c r="B57" s="4" t="s">
        <v>168</v>
      </c>
      <c r="C57" s="5">
        <v>2000000000</v>
      </c>
      <c r="D57" s="5">
        <v>0</v>
      </c>
      <c r="E57" s="5">
        <v>2000000000</v>
      </c>
    </row>
    <row r="58" spans="1:5" x14ac:dyDescent="0.25">
      <c r="A58" s="3" t="s">
        <v>92</v>
      </c>
      <c r="B58" s="4" t="s">
        <v>169</v>
      </c>
      <c r="C58" s="5">
        <v>500000000</v>
      </c>
      <c r="D58" s="5">
        <v>0</v>
      </c>
      <c r="E58" s="5">
        <v>500000000</v>
      </c>
    </row>
    <row r="59" spans="1:5" x14ac:dyDescent="0.25">
      <c r="A59" s="22" t="s">
        <v>93</v>
      </c>
      <c r="B59" s="25" t="s">
        <v>94</v>
      </c>
      <c r="C59" s="25">
        <f>+C67+C60</f>
        <v>443027000000</v>
      </c>
      <c r="D59" s="25">
        <f>+D67+D60</f>
        <v>114500000000</v>
      </c>
      <c r="E59" s="25">
        <f>+E67+E60</f>
        <v>557527000000</v>
      </c>
    </row>
    <row r="60" spans="1:5" x14ac:dyDescent="0.25">
      <c r="A60" s="1" t="s">
        <v>95</v>
      </c>
      <c r="B60" s="7" t="s">
        <v>94</v>
      </c>
      <c r="C60" s="7">
        <f>+C61</f>
        <v>393044000000</v>
      </c>
      <c r="D60" s="7">
        <f>+D61</f>
        <v>110000000000.13</v>
      </c>
      <c r="E60" s="7">
        <f>+E61</f>
        <v>503044000000.13</v>
      </c>
    </row>
    <row r="61" spans="1:5" x14ac:dyDescent="0.25">
      <c r="A61" s="1" t="s">
        <v>96</v>
      </c>
      <c r="B61" s="7" t="s">
        <v>97</v>
      </c>
      <c r="C61" s="7">
        <f>SUM(C62:C66)</f>
        <v>393044000000</v>
      </c>
      <c r="D61" s="7">
        <f>SUM(D62:D66)</f>
        <v>110000000000.13</v>
      </c>
      <c r="E61" s="7">
        <f>SUM(E62:E66)</f>
        <v>503044000000.13</v>
      </c>
    </row>
    <row r="62" spans="1:5" x14ac:dyDescent="0.25">
      <c r="A62" s="3" t="s">
        <v>98</v>
      </c>
      <c r="B62" s="5" t="s">
        <v>170</v>
      </c>
      <c r="C62" s="5">
        <v>149545000000</v>
      </c>
      <c r="D62" s="5">
        <v>25221251608</v>
      </c>
      <c r="E62" s="5">
        <v>174766251608</v>
      </c>
    </row>
    <row r="63" spans="1:5" x14ac:dyDescent="0.25">
      <c r="A63" s="3" t="s">
        <v>99</v>
      </c>
      <c r="B63" s="5" t="s">
        <v>171</v>
      </c>
      <c r="C63" s="5">
        <v>1549000000</v>
      </c>
      <c r="D63" s="5">
        <v>-393861239</v>
      </c>
      <c r="E63" s="5">
        <v>1155138761</v>
      </c>
    </row>
    <row r="64" spans="1:5" x14ac:dyDescent="0.25">
      <c r="A64" s="3" t="s">
        <v>100</v>
      </c>
      <c r="B64" s="5" t="s">
        <v>172</v>
      </c>
      <c r="C64" s="5">
        <v>152392000000</v>
      </c>
      <c r="D64" s="5">
        <v>124730302553.5</v>
      </c>
      <c r="E64" s="5">
        <v>277122302553.5</v>
      </c>
    </row>
    <row r="65" spans="1:5" x14ac:dyDescent="0.25">
      <c r="A65" s="3" t="s">
        <v>101</v>
      </c>
      <c r="B65" s="5" t="s">
        <v>155</v>
      </c>
      <c r="C65" s="5">
        <v>86558000000</v>
      </c>
      <c r="D65" s="5">
        <v>-37342592265.370003</v>
      </c>
      <c r="E65" s="5">
        <v>49215407734.629997</v>
      </c>
    </row>
    <row r="66" spans="1:5" x14ac:dyDescent="0.25">
      <c r="A66" s="3" t="s">
        <v>102</v>
      </c>
      <c r="B66" s="5" t="s">
        <v>173</v>
      </c>
      <c r="C66" s="5">
        <v>3000000000</v>
      </c>
      <c r="D66" s="5">
        <v>-2215100657</v>
      </c>
      <c r="E66" s="5">
        <v>784899343</v>
      </c>
    </row>
    <row r="67" spans="1:5" x14ac:dyDescent="0.25">
      <c r="A67" s="6" t="s">
        <v>103</v>
      </c>
      <c r="B67" s="7" t="s">
        <v>104</v>
      </c>
      <c r="C67" s="7">
        <v>49983000000</v>
      </c>
      <c r="D67" s="7">
        <v>4499999999.8699989</v>
      </c>
      <c r="E67" s="7">
        <v>54482999999.869995</v>
      </c>
    </row>
    <row r="68" spans="1:5" x14ac:dyDescent="0.25">
      <c r="A68" s="3" t="s">
        <v>105</v>
      </c>
      <c r="B68" s="5" t="s">
        <v>157</v>
      </c>
      <c r="C68" s="5">
        <v>18000000000</v>
      </c>
      <c r="D68" s="5">
        <v>-8615628216</v>
      </c>
      <c r="E68" s="5">
        <v>9384371784</v>
      </c>
    </row>
    <row r="69" spans="1:5" x14ac:dyDescent="0.25">
      <c r="A69" s="3" t="s">
        <v>106</v>
      </c>
      <c r="B69" s="5" t="s">
        <v>174</v>
      </c>
      <c r="C69" s="5">
        <v>8700000000</v>
      </c>
      <c r="D69" s="5">
        <v>-3597755728.1800003</v>
      </c>
      <c r="E69" s="5">
        <v>5102244271.8199997</v>
      </c>
    </row>
    <row r="70" spans="1:5" x14ac:dyDescent="0.25">
      <c r="A70" s="3" t="s">
        <v>107</v>
      </c>
      <c r="B70" s="5" t="s">
        <v>159</v>
      </c>
      <c r="C70" s="5">
        <v>8920000000</v>
      </c>
      <c r="D70" s="5">
        <v>-6694466</v>
      </c>
      <c r="E70" s="5">
        <v>8913305534</v>
      </c>
    </row>
    <row r="71" spans="1:5" x14ac:dyDescent="0.25">
      <c r="A71" s="3" t="s">
        <v>108</v>
      </c>
      <c r="B71" s="5" t="s">
        <v>160</v>
      </c>
      <c r="C71" s="5">
        <v>13382000000</v>
      </c>
      <c r="D71" s="5">
        <v>16822722836.049999</v>
      </c>
      <c r="E71" s="5">
        <v>30204722836.049999</v>
      </c>
    </row>
    <row r="72" spans="1:5" x14ac:dyDescent="0.25">
      <c r="A72" s="3" t="s">
        <v>109</v>
      </c>
      <c r="B72" s="5" t="s">
        <v>161</v>
      </c>
      <c r="C72" s="5">
        <v>981000000</v>
      </c>
      <c r="D72" s="5">
        <v>-102644426</v>
      </c>
      <c r="E72" s="5">
        <v>878355574</v>
      </c>
    </row>
    <row r="73" spans="1:5" x14ac:dyDescent="0.25">
      <c r="A73" s="22" t="s">
        <v>110</v>
      </c>
      <c r="B73" s="22" t="s">
        <v>111</v>
      </c>
      <c r="C73" s="23">
        <f>+C74</f>
        <v>638000000</v>
      </c>
      <c r="D73" s="23">
        <f>+D74</f>
        <v>0</v>
      </c>
      <c r="E73" s="23">
        <f>+E74</f>
        <v>638000000</v>
      </c>
    </row>
    <row r="74" spans="1:5" x14ac:dyDescent="0.25">
      <c r="A74" s="1" t="s">
        <v>112</v>
      </c>
      <c r="B74" s="1" t="s">
        <v>113</v>
      </c>
      <c r="C74" s="2">
        <f>SUM(C75:C76)</f>
        <v>638000000</v>
      </c>
      <c r="D74" s="2">
        <f>SUM(D75:D76)</f>
        <v>0</v>
      </c>
      <c r="E74" s="2">
        <f>SUM(E75:E76)</f>
        <v>638000000</v>
      </c>
    </row>
    <row r="75" spans="1:5" x14ac:dyDescent="0.25">
      <c r="A75" s="8" t="s">
        <v>114</v>
      </c>
      <c r="B75" s="8" t="s">
        <v>175</v>
      </c>
      <c r="C75" s="11">
        <v>268000000</v>
      </c>
      <c r="D75" s="5">
        <v>-18273719</v>
      </c>
      <c r="E75" s="5">
        <v>249726281</v>
      </c>
    </row>
    <row r="76" spans="1:5" x14ac:dyDescent="0.25">
      <c r="A76" s="3" t="s">
        <v>115</v>
      </c>
      <c r="B76" s="8" t="s">
        <v>176</v>
      </c>
      <c r="C76" s="12">
        <v>370000000</v>
      </c>
      <c r="D76" s="5">
        <v>18273719</v>
      </c>
      <c r="E76" s="5">
        <v>388273719</v>
      </c>
    </row>
    <row r="77" spans="1:5" x14ac:dyDescent="0.25">
      <c r="A77" s="22" t="s">
        <v>116</v>
      </c>
      <c r="B77" s="22" t="s">
        <v>117</v>
      </c>
      <c r="C77" s="23">
        <f>+C78+C82+C86</f>
        <v>1430000000</v>
      </c>
      <c r="D77" s="23">
        <f>+D78+D82+D86</f>
        <v>166071989</v>
      </c>
      <c r="E77" s="23">
        <f>+E78+E82+E86</f>
        <v>1596071989</v>
      </c>
    </row>
    <row r="78" spans="1:5" x14ac:dyDescent="0.25">
      <c r="A78" s="1" t="s">
        <v>118</v>
      </c>
      <c r="B78" s="1" t="s">
        <v>119</v>
      </c>
      <c r="C78" s="2">
        <f>+C79</f>
        <v>204000000</v>
      </c>
      <c r="D78" s="2">
        <f>+D79</f>
        <v>93485000</v>
      </c>
      <c r="E78" s="2">
        <f>+E79</f>
        <v>297485000</v>
      </c>
    </row>
    <row r="79" spans="1:5" x14ac:dyDescent="0.25">
      <c r="A79" s="1" t="s">
        <v>120</v>
      </c>
      <c r="B79" s="1" t="s">
        <v>121</v>
      </c>
      <c r="C79" s="2">
        <f>SUM(C80:C81)</f>
        <v>204000000</v>
      </c>
      <c r="D79" s="2">
        <f>SUM(D80:D81)</f>
        <v>93485000</v>
      </c>
      <c r="E79" s="2">
        <f>SUM(E80:E81)</f>
        <v>297485000</v>
      </c>
    </row>
    <row r="80" spans="1:5" x14ac:dyDescent="0.25">
      <c r="A80" s="3" t="s">
        <v>122</v>
      </c>
      <c r="B80" s="8" t="s">
        <v>177</v>
      </c>
      <c r="C80" s="12">
        <v>190000000</v>
      </c>
      <c r="D80" s="5">
        <v>103615296</v>
      </c>
      <c r="E80" s="12">
        <v>293615296</v>
      </c>
    </row>
    <row r="81" spans="1:5" x14ac:dyDescent="0.25">
      <c r="A81" s="3" t="s">
        <v>123</v>
      </c>
      <c r="B81" s="8" t="s">
        <v>178</v>
      </c>
      <c r="C81" s="12">
        <v>14000000</v>
      </c>
      <c r="D81" s="5">
        <v>-10130296</v>
      </c>
      <c r="E81" s="12">
        <v>3869704</v>
      </c>
    </row>
    <row r="82" spans="1:5" x14ac:dyDescent="0.25">
      <c r="A82" s="6" t="s">
        <v>124</v>
      </c>
      <c r="B82" s="1" t="s">
        <v>125</v>
      </c>
      <c r="C82" s="7">
        <f t="shared" ref="C82:D82" si="1">SUM(C83:C85)</f>
        <v>1206000000</v>
      </c>
      <c r="D82" s="7">
        <f t="shared" si="1"/>
        <v>72586989</v>
      </c>
      <c r="E82" s="7">
        <f>SUM(E83:E85)</f>
        <v>1278586989</v>
      </c>
    </row>
    <row r="83" spans="1:5" x14ac:dyDescent="0.25">
      <c r="A83" s="3" t="s">
        <v>126</v>
      </c>
      <c r="B83" s="8" t="s">
        <v>179</v>
      </c>
      <c r="C83" s="12">
        <v>1200000000</v>
      </c>
      <c r="D83" s="5">
        <v>0</v>
      </c>
      <c r="E83" s="12">
        <v>1200000000</v>
      </c>
    </row>
    <row r="84" spans="1:5" x14ac:dyDescent="0.25">
      <c r="A84" s="3" t="s">
        <v>127</v>
      </c>
      <c r="B84" s="8" t="s">
        <v>180</v>
      </c>
      <c r="C84" s="12">
        <v>6000000</v>
      </c>
      <c r="D84" s="5">
        <v>-6000000</v>
      </c>
      <c r="E84" s="12">
        <v>0</v>
      </c>
    </row>
    <row r="85" spans="1:5" x14ac:dyDescent="0.25">
      <c r="A85" s="3" t="s">
        <v>150</v>
      </c>
      <c r="B85" s="8" t="s">
        <v>181</v>
      </c>
      <c r="C85" s="12">
        <v>0</v>
      </c>
      <c r="D85" s="5">
        <v>78586989</v>
      </c>
      <c r="E85" s="12">
        <v>78586989</v>
      </c>
    </row>
    <row r="86" spans="1:5" x14ac:dyDescent="0.25">
      <c r="A86" s="6" t="s">
        <v>128</v>
      </c>
      <c r="B86" s="1" t="s">
        <v>129</v>
      </c>
      <c r="C86" s="7">
        <f t="shared" ref="C86:C87" si="2">+C87</f>
        <v>20000000</v>
      </c>
      <c r="D86" s="7">
        <f t="shared" ref="D86:D87" si="3">+D87</f>
        <v>0</v>
      </c>
      <c r="E86" s="7">
        <f>+E87</f>
        <v>20000000</v>
      </c>
    </row>
    <row r="87" spans="1:5" x14ac:dyDescent="0.25">
      <c r="A87" s="6" t="s">
        <v>130</v>
      </c>
      <c r="B87" s="1" t="s">
        <v>131</v>
      </c>
      <c r="C87" s="7">
        <f t="shared" si="2"/>
        <v>20000000</v>
      </c>
      <c r="D87" s="7">
        <f t="shared" si="3"/>
        <v>0</v>
      </c>
      <c r="E87" s="7">
        <f>+E88</f>
        <v>20000000</v>
      </c>
    </row>
    <row r="88" spans="1:5" x14ac:dyDescent="0.25">
      <c r="A88" s="3" t="s">
        <v>132</v>
      </c>
      <c r="B88" s="8" t="s">
        <v>182</v>
      </c>
      <c r="C88" s="12">
        <v>20000000</v>
      </c>
      <c r="D88" s="5">
        <v>0</v>
      </c>
      <c r="E88" s="12">
        <v>20000000</v>
      </c>
    </row>
    <row r="89" spans="1:5" ht="34.5" customHeight="1" x14ac:dyDescent="0.25">
      <c r="A89" s="3"/>
      <c r="B89" s="13" t="s">
        <v>153</v>
      </c>
      <c r="C89" s="15">
        <f>+C5+C33+C47+C59+C73+C77</f>
        <v>514309000000</v>
      </c>
      <c r="D89" s="15">
        <f t="shared" ref="D89:E89" si="4">+D5+D33+D47+D59+D73+D77</f>
        <v>111000000000.2</v>
      </c>
      <c r="E89" s="15">
        <f t="shared" si="4"/>
        <v>625309000000.19995</v>
      </c>
    </row>
    <row r="90" spans="1:5" x14ac:dyDescent="0.25">
      <c r="A90" s="30" t="s">
        <v>133</v>
      </c>
      <c r="B90" s="31" t="s">
        <v>134</v>
      </c>
      <c r="C90" s="32">
        <f t="shared" ref="C90:D91" si="5">+C91</f>
        <v>6000000000</v>
      </c>
      <c r="D90" s="32">
        <f t="shared" si="5"/>
        <v>0</v>
      </c>
      <c r="E90" s="32">
        <f>+E91</f>
        <v>6000000000</v>
      </c>
    </row>
    <row r="91" spans="1:5" ht="30" x14ac:dyDescent="0.25">
      <c r="A91" s="13" t="s">
        <v>135</v>
      </c>
      <c r="B91" s="14" t="s">
        <v>136</v>
      </c>
      <c r="C91" s="15">
        <f t="shared" si="5"/>
        <v>6000000000</v>
      </c>
      <c r="D91" s="15">
        <v>0</v>
      </c>
      <c r="E91" s="15">
        <f>+E92</f>
        <v>6000000000</v>
      </c>
    </row>
    <row r="92" spans="1:5" x14ac:dyDescent="0.25">
      <c r="A92" s="16">
        <v>100</v>
      </c>
      <c r="B92" s="14" t="s">
        <v>137</v>
      </c>
      <c r="C92" s="15">
        <f>+C93+C95</f>
        <v>6000000000</v>
      </c>
      <c r="D92" s="15">
        <v>0</v>
      </c>
      <c r="E92" s="15">
        <f>+E93+E95</f>
        <v>6000000000</v>
      </c>
    </row>
    <row r="93" spans="1:5" ht="60" x14ac:dyDescent="0.25">
      <c r="A93" s="13" t="s">
        <v>138</v>
      </c>
      <c r="B93" s="14" t="s">
        <v>139</v>
      </c>
      <c r="C93" s="15">
        <f>C94</f>
        <v>3000000000</v>
      </c>
      <c r="D93" s="15">
        <v>0</v>
      </c>
      <c r="E93" s="15">
        <f t="shared" ref="E93" si="6">E94</f>
        <v>3000000000</v>
      </c>
    </row>
    <row r="94" spans="1:5" ht="60.75" customHeight="1" x14ac:dyDescent="0.25">
      <c r="A94" s="13"/>
      <c r="B94" s="17" t="s">
        <v>184</v>
      </c>
      <c r="C94" s="18">
        <f>2436000000+500000000+64000000</f>
        <v>3000000000</v>
      </c>
      <c r="D94" s="5">
        <v>0</v>
      </c>
      <c r="E94" s="18">
        <v>3000000000</v>
      </c>
    </row>
    <row r="95" spans="1:5" ht="45" x14ac:dyDescent="0.25">
      <c r="A95" s="13" t="s">
        <v>140</v>
      </c>
      <c r="B95" s="14" t="s">
        <v>141</v>
      </c>
      <c r="C95" s="15">
        <f>SUM(C96:C97)</f>
        <v>3000000000</v>
      </c>
      <c r="D95" s="15">
        <v>0</v>
      </c>
      <c r="E95" s="15">
        <f t="shared" ref="E95" si="7">SUM(E96:E97)</f>
        <v>3000000000</v>
      </c>
    </row>
    <row r="96" spans="1:5" ht="51" customHeight="1" x14ac:dyDescent="0.25">
      <c r="A96" s="36" t="s">
        <v>151</v>
      </c>
      <c r="B96" s="17" t="s">
        <v>183</v>
      </c>
      <c r="C96" s="18">
        <v>2805000000</v>
      </c>
      <c r="D96" s="18">
        <v>158720</v>
      </c>
      <c r="E96" s="18">
        <v>2805158720</v>
      </c>
    </row>
    <row r="97" spans="1:5" ht="48.75" customHeight="1" x14ac:dyDescent="0.25">
      <c r="A97" s="36" t="s">
        <v>152</v>
      </c>
      <c r="B97" s="17" t="s">
        <v>185</v>
      </c>
      <c r="C97" s="18">
        <v>195000000</v>
      </c>
      <c r="D97" s="18">
        <v>-158720</v>
      </c>
      <c r="E97" s="18">
        <v>194841280</v>
      </c>
    </row>
  </sheetData>
  <mergeCells count="1">
    <mergeCell ref="C3:E3"/>
  </mergeCells>
  <pageMargins left="0.7" right="0.7" top="0.75" bottom="0.75" header="0.3" footer="0.3"/>
  <pageSetup paperSize="9" orientation="portrait" horizontalDpi="300" verticalDpi="300" r:id="rId1"/>
  <ignoredErrors>
    <ignoredError sqref="C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Beltran Rodriguez</dc:creator>
  <cp:lastModifiedBy>Olga Yaneth Robles Martin</cp:lastModifiedBy>
  <dcterms:created xsi:type="dcterms:W3CDTF">2020-02-06T12:38:33Z</dcterms:created>
  <dcterms:modified xsi:type="dcterms:W3CDTF">2021-02-12T14:40:18Z</dcterms:modified>
</cp:coreProperties>
</file>